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te Alice\Desktop\"/>
    </mc:Choice>
  </mc:AlternateContent>
  <bookViews>
    <workbookView xWindow="0" yWindow="0" windowWidth="20490" windowHeight="8250"/>
  </bookViews>
  <sheets>
    <sheet name="Cash Flows for Students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7" i="2" l="1"/>
  <c r="D45" i="2"/>
  <c r="E45" i="2"/>
  <c r="F45" i="2"/>
  <c r="G45" i="2"/>
  <c r="H45" i="2"/>
  <c r="C45" i="2"/>
  <c r="D43" i="2"/>
  <c r="E43" i="2"/>
  <c r="F43" i="2"/>
  <c r="G43" i="2"/>
  <c r="H43" i="2"/>
  <c r="C43" i="2"/>
  <c r="D42" i="2"/>
  <c r="E42" i="2" s="1"/>
  <c r="F42" i="2" s="1"/>
  <c r="G42" i="2" s="1"/>
  <c r="H42" i="2" s="1"/>
  <c r="C42" i="2"/>
  <c r="B33" i="2"/>
  <c r="C27" i="2"/>
  <c r="D27" i="2" s="1"/>
  <c r="D10" i="2"/>
  <c r="D14" i="2" s="1"/>
  <c r="E10" i="2"/>
  <c r="E14" i="2" s="1"/>
  <c r="F10" i="2"/>
  <c r="F14" i="2" s="1"/>
  <c r="G10" i="2"/>
  <c r="G14" i="2" s="1"/>
  <c r="H10" i="2"/>
  <c r="H14" i="2" s="1"/>
  <c r="I10" i="2"/>
  <c r="I14" i="2" s="1"/>
  <c r="J10" i="2"/>
  <c r="J14" i="2" s="1"/>
  <c r="C10" i="2"/>
  <c r="C14" i="2" s="1"/>
  <c r="D8" i="2"/>
  <c r="D11" i="2" s="1"/>
  <c r="E8" i="2"/>
  <c r="E11" i="2" s="1"/>
  <c r="F8" i="2"/>
  <c r="F11" i="2" s="1"/>
  <c r="G8" i="2"/>
  <c r="G11" i="2" s="1"/>
  <c r="H8" i="2"/>
  <c r="H11" i="2" s="1"/>
  <c r="I8" i="2"/>
  <c r="I11" i="2" s="1"/>
  <c r="J8" i="2"/>
  <c r="J11" i="2" s="1"/>
  <c r="C8" i="2"/>
  <c r="C11" i="2" s="1"/>
  <c r="D44" i="2" l="1"/>
  <c r="C44" i="2"/>
  <c r="E27" i="2"/>
  <c r="D28" i="2"/>
  <c r="D29" i="2" s="1"/>
  <c r="C28" i="2"/>
  <c r="C29" i="2" s="1"/>
  <c r="E12" i="2"/>
  <c r="E13" i="2" s="1"/>
  <c r="E15" i="2" s="1"/>
  <c r="E17" i="2" s="1"/>
  <c r="H12" i="2"/>
  <c r="H13" i="2" s="1"/>
  <c r="H15" i="2" s="1"/>
  <c r="H17" i="2" s="1"/>
  <c r="D12" i="2"/>
  <c r="D13" i="2" s="1"/>
  <c r="D15" i="2" s="1"/>
  <c r="D17" i="2" s="1"/>
  <c r="I12" i="2"/>
  <c r="I13" i="2" s="1"/>
  <c r="I15" i="2" s="1"/>
  <c r="I17" i="2" s="1"/>
  <c r="C12" i="2"/>
  <c r="C13" i="2" s="1"/>
  <c r="C15" i="2" s="1"/>
  <c r="C17" i="2" s="1"/>
  <c r="G12" i="2"/>
  <c r="G13" i="2" s="1"/>
  <c r="G15" i="2" s="1"/>
  <c r="G17" i="2" s="1"/>
  <c r="J12" i="2"/>
  <c r="J13" i="2" s="1"/>
  <c r="J15" i="2" s="1"/>
  <c r="J17" i="2" s="1"/>
  <c r="F12" i="2"/>
  <c r="F13" i="2"/>
  <c r="F15" i="2" s="1"/>
  <c r="F17" i="2" s="1"/>
  <c r="C46" i="2" l="1"/>
  <c r="E44" i="2"/>
  <c r="D46" i="2"/>
  <c r="D30" i="2"/>
  <c r="D31" i="2" s="1"/>
  <c r="D33" i="2" s="1"/>
  <c r="C30" i="2"/>
  <c r="C31" i="2" s="1"/>
  <c r="C33" i="2" s="1"/>
  <c r="F27" i="2"/>
  <c r="E28" i="2"/>
  <c r="E29" i="2" s="1"/>
  <c r="B21" i="2"/>
  <c r="B19" i="2"/>
  <c r="B20" i="2"/>
  <c r="E46" i="2" l="1"/>
  <c r="F44" i="2"/>
  <c r="E30" i="2"/>
  <c r="E31" i="2" s="1"/>
  <c r="E33" i="2" s="1"/>
  <c r="G27" i="2"/>
  <c r="F28" i="2"/>
  <c r="F29" i="2" s="1"/>
  <c r="F46" i="2" l="1"/>
  <c r="H44" i="2"/>
  <c r="G44" i="2"/>
  <c r="F30" i="2"/>
  <c r="F31" i="2" s="1"/>
  <c r="F33" i="2" s="1"/>
  <c r="G28" i="2"/>
  <c r="G29" i="2" s="1"/>
  <c r="G46" i="2" l="1"/>
  <c r="H46" i="2"/>
  <c r="G30" i="2"/>
  <c r="G31" i="2" s="1"/>
  <c r="G33" i="2" s="1"/>
  <c r="B35" i="2" s="1"/>
  <c r="B34" i="2" l="1"/>
  <c r="B36" i="2"/>
</calcChain>
</file>

<file path=xl/sharedStrings.xml><?xml version="1.0" encoding="utf-8"?>
<sst xmlns="http://schemas.openxmlformats.org/spreadsheetml/2006/main" count="57" uniqueCount="31">
  <si>
    <t>Sales</t>
  </si>
  <si>
    <t>Cost of Sales</t>
  </si>
  <si>
    <t>Depreciation</t>
  </si>
  <si>
    <t>Earnings before taxes</t>
  </si>
  <si>
    <t>Income taxes</t>
  </si>
  <si>
    <t>Net income</t>
  </si>
  <si>
    <t>Add depreciation</t>
  </si>
  <si>
    <t>Operating cash flows</t>
  </si>
  <si>
    <t>Initial investment</t>
  </si>
  <si>
    <t>Net cash flows</t>
  </si>
  <si>
    <t>Year 1</t>
  </si>
  <si>
    <t>Year 2</t>
  </si>
  <si>
    <t>Year 3</t>
  </si>
  <si>
    <t>Year 0</t>
  </si>
  <si>
    <t>NPV</t>
  </si>
  <si>
    <t>IRR</t>
  </si>
  <si>
    <t>PI</t>
  </si>
  <si>
    <t>Major Equipment Purchase</t>
  </si>
  <si>
    <t>Year 4</t>
  </si>
  <si>
    <t>Year 5</t>
  </si>
  <si>
    <t>Year 6</t>
  </si>
  <si>
    <t>Year 7</t>
  </si>
  <si>
    <t>Year 8</t>
  </si>
  <si>
    <t>MACRS 7 Schedule</t>
  </si>
  <si>
    <t>B. Expansion into Europe</t>
  </si>
  <si>
    <t>C. Marketing/Advertising Campaign</t>
  </si>
  <si>
    <t>Income before tax</t>
  </si>
  <si>
    <t>Tax expense</t>
  </si>
  <si>
    <t>Cost of sales 55%</t>
  </si>
  <si>
    <t>Initial capital</t>
  </si>
  <si>
    <t>Annual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</si>
</sst>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_);[Red]\(&quot;$&quot;#,##0.00\)"/>
    <numFmt numFmtId="43" formatCode="_(* #,##0.00_);_(* \(#,##0.00\);_(* &quot;-&quot;??_);_(@_)"/>
    <numFmt numFmtId="164" formatCode="#,##0.0"/>
    <numFmt numFmtId="172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/>
    <xf numFmtId="3" fontId="0" fillId="0" borderId="0" xfId="0" applyNumberFormat="1"/>
    <xf numFmtId="3" fontId="0" fillId="3" borderId="0" xfId="0" applyNumberFormat="1" applyFill="1"/>
    <xf numFmtId="9" fontId="0" fillId="0" borderId="0" xfId="0" applyNumberFormat="1"/>
    <xf numFmtId="3" fontId="0" fillId="3" borderId="1" xfId="0" applyNumberFormat="1" applyFill="1" applyBorder="1"/>
    <xf numFmtId="164" fontId="0" fillId="3" borderId="0" xfId="0" applyNumberFormat="1" applyFill="1"/>
    <xf numFmtId="10" fontId="0" fillId="3" borderId="0" xfId="0" applyNumberFormat="1" applyFill="1"/>
    <xf numFmtId="2" fontId="0" fillId="3" borderId="0" xfId="0" applyNumberFormat="1" applyFill="1"/>
    <xf numFmtId="0" fontId="3" fillId="2" borderId="0" xfId="0" applyFont="1" applyFill="1"/>
    <xf numFmtId="10" fontId="0" fillId="0" borderId="0" xfId="0" applyNumberFormat="1"/>
    <xf numFmtId="0" fontId="5" fillId="0" borderId="0" xfId="0" applyFont="1"/>
    <xf numFmtId="3" fontId="0" fillId="3" borderId="2" xfId="0" applyNumberFormat="1" applyFill="1" applyBorder="1"/>
    <xf numFmtId="3" fontId="0" fillId="3" borderId="3" xfId="0" applyNumberFormat="1" applyFill="1" applyBorder="1"/>
    <xf numFmtId="4" fontId="0" fillId="3" borderId="0" xfId="0" applyNumberFormat="1" applyFill="1"/>
    <xf numFmtId="10" fontId="0" fillId="3" borderId="0" xfId="2" applyNumberFormat="1" applyFont="1" applyFill="1"/>
    <xf numFmtId="8" fontId="0" fillId="0" borderId="0" xfId="0" applyNumberFormat="1"/>
    <xf numFmtId="0" fontId="5" fillId="3" borderId="0" xfId="0" applyFont="1" applyFill="1"/>
    <xf numFmtId="172" fontId="5" fillId="3" borderId="0" xfId="1" applyNumberFormat="1" applyFont="1" applyFill="1"/>
    <xf numFmtId="172" fontId="5" fillId="3" borderId="2" xfId="1" applyNumberFormat="1" applyFont="1" applyFill="1" applyBorder="1"/>
    <xf numFmtId="172" fontId="5" fillId="3" borderId="3" xfId="1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topLeftCell="A40" workbookViewId="0">
      <selection activeCell="D38" sqref="D38"/>
    </sheetView>
  </sheetViews>
  <sheetFormatPr defaultRowHeight="15" x14ac:dyDescent="0.25"/>
  <cols>
    <col min="1" max="1" width="20.42578125" customWidth="1"/>
    <col min="2" max="10" width="15" customWidth="1"/>
    <col min="11" max="11" width="10.140625" bestFit="1" customWidth="1"/>
    <col min="12" max="12" width="29.42578125" bestFit="1" customWidth="1"/>
  </cols>
  <sheetData>
    <row r="1" spans="1:13" x14ac:dyDescent="0.25">
      <c r="B1" t="s">
        <v>0</v>
      </c>
      <c r="C1" s="3">
        <v>20000000</v>
      </c>
    </row>
    <row r="2" spans="1:13" x14ac:dyDescent="0.25">
      <c r="B2" t="s">
        <v>1</v>
      </c>
      <c r="C2" s="3">
        <v>12000000</v>
      </c>
    </row>
    <row r="4" spans="1:13" ht="23.25" x14ac:dyDescent="0.35">
      <c r="A4" s="10" t="s">
        <v>17</v>
      </c>
      <c r="B4" s="2"/>
      <c r="C4" s="2"/>
      <c r="D4" s="2"/>
      <c r="E4" s="2"/>
      <c r="F4" s="2"/>
      <c r="G4" s="2"/>
      <c r="H4" s="2"/>
      <c r="I4" s="2"/>
      <c r="J4" s="2"/>
    </row>
    <row r="5" spans="1:13" x14ac:dyDescent="0.25">
      <c r="A5" s="1"/>
      <c r="M5" s="5"/>
    </row>
    <row r="6" spans="1:13" x14ac:dyDescent="0.25">
      <c r="B6" s="1" t="s">
        <v>13</v>
      </c>
      <c r="C6" s="1" t="s">
        <v>10</v>
      </c>
      <c r="D6" s="1" t="s">
        <v>11</v>
      </c>
      <c r="E6" s="1" t="s">
        <v>12</v>
      </c>
      <c r="F6" s="1" t="s">
        <v>18</v>
      </c>
      <c r="G6" s="1" t="s">
        <v>19</v>
      </c>
      <c r="H6" s="1" t="s">
        <v>20</v>
      </c>
      <c r="I6" s="1" t="s">
        <v>21</v>
      </c>
      <c r="J6" s="1" t="s">
        <v>22</v>
      </c>
    </row>
    <row r="7" spans="1:13" x14ac:dyDescent="0.25">
      <c r="A7" t="s">
        <v>0</v>
      </c>
      <c r="C7" s="4">
        <v>20000000</v>
      </c>
      <c r="D7" s="4">
        <v>20000000</v>
      </c>
      <c r="E7" s="4">
        <v>20000000</v>
      </c>
      <c r="F7" s="4">
        <v>20000000</v>
      </c>
      <c r="G7" s="4">
        <v>20000000</v>
      </c>
      <c r="H7" s="4">
        <v>20000000</v>
      </c>
      <c r="I7" s="4">
        <v>20000000</v>
      </c>
      <c r="J7" s="4">
        <v>20000000</v>
      </c>
    </row>
    <row r="8" spans="1:13" x14ac:dyDescent="0.25">
      <c r="A8" t="s">
        <v>1</v>
      </c>
      <c r="C8" s="4">
        <f>55%*C7</f>
        <v>11000000</v>
      </c>
      <c r="D8" s="4">
        <f t="shared" ref="D8:J8" si="0">55%*D7</f>
        <v>11000000</v>
      </c>
      <c r="E8" s="4">
        <f t="shared" si="0"/>
        <v>11000000</v>
      </c>
      <c r="F8" s="4">
        <f t="shared" si="0"/>
        <v>11000000</v>
      </c>
      <c r="G8" s="4">
        <f t="shared" si="0"/>
        <v>11000000</v>
      </c>
      <c r="H8" s="4">
        <f t="shared" si="0"/>
        <v>11000000</v>
      </c>
      <c r="I8" s="4">
        <f t="shared" si="0"/>
        <v>11000000</v>
      </c>
      <c r="J8" s="4">
        <f t="shared" si="0"/>
        <v>11000000</v>
      </c>
    </row>
    <row r="9" spans="1:13" x14ac:dyDescent="0.25">
      <c r="A9" t="s">
        <v>23</v>
      </c>
      <c r="B9" s="3"/>
      <c r="C9" s="11">
        <v>0.1429</v>
      </c>
      <c r="D9" s="11">
        <v>0.24490000000000001</v>
      </c>
      <c r="E9" s="11">
        <v>0.1749</v>
      </c>
      <c r="F9" s="11">
        <v>0.1249</v>
      </c>
      <c r="G9" s="11">
        <v>8.9300000000000004E-2</v>
      </c>
      <c r="H9" s="11">
        <v>8.9200000000000002E-2</v>
      </c>
      <c r="I9" s="11">
        <v>8.9300000000000004E-2</v>
      </c>
      <c r="J9" s="11">
        <v>4.4600000000000001E-2</v>
      </c>
      <c r="K9" s="11"/>
    </row>
    <row r="10" spans="1:13" x14ac:dyDescent="0.25">
      <c r="A10" t="s">
        <v>2</v>
      </c>
      <c r="B10" s="3"/>
      <c r="C10" s="6">
        <f>C9*10000000</f>
        <v>1429000</v>
      </c>
      <c r="D10" s="6">
        <f t="shared" ref="D10:J10" si="1">D9*10000000</f>
        <v>2449000</v>
      </c>
      <c r="E10" s="6">
        <f t="shared" si="1"/>
        <v>1749000</v>
      </c>
      <c r="F10" s="6">
        <f t="shared" si="1"/>
        <v>1249000</v>
      </c>
      <c r="G10" s="6">
        <f t="shared" si="1"/>
        <v>893000</v>
      </c>
      <c r="H10" s="6">
        <f t="shared" si="1"/>
        <v>892000</v>
      </c>
      <c r="I10" s="6">
        <f t="shared" si="1"/>
        <v>893000</v>
      </c>
      <c r="J10" s="6">
        <f t="shared" si="1"/>
        <v>446000</v>
      </c>
      <c r="K10" s="3"/>
    </row>
    <row r="11" spans="1:13" x14ac:dyDescent="0.25">
      <c r="A11" t="s">
        <v>3</v>
      </c>
      <c r="B11" s="3"/>
      <c r="C11" s="4">
        <f>C7-C8-C10</f>
        <v>7571000</v>
      </c>
      <c r="D11" s="4">
        <f t="shared" ref="D11:J11" si="2">D7-D8-D10</f>
        <v>6551000</v>
      </c>
      <c r="E11" s="4">
        <f t="shared" si="2"/>
        <v>7251000</v>
      </c>
      <c r="F11" s="4">
        <f t="shared" si="2"/>
        <v>7751000</v>
      </c>
      <c r="G11" s="4">
        <f t="shared" si="2"/>
        <v>8107000</v>
      </c>
      <c r="H11" s="4">
        <f t="shared" si="2"/>
        <v>8108000</v>
      </c>
      <c r="I11" s="4">
        <f t="shared" si="2"/>
        <v>8107000</v>
      </c>
      <c r="J11" s="4">
        <f t="shared" si="2"/>
        <v>8554000</v>
      </c>
    </row>
    <row r="12" spans="1:13" x14ac:dyDescent="0.25">
      <c r="A12" t="s">
        <v>4</v>
      </c>
      <c r="B12" s="3"/>
      <c r="C12" s="6">
        <f>25%*C11</f>
        <v>1892750</v>
      </c>
      <c r="D12" s="6">
        <f t="shared" ref="D12:J12" si="3">25%*D11</f>
        <v>1637750</v>
      </c>
      <c r="E12" s="6">
        <f t="shared" si="3"/>
        <v>1812750</v>
      </c>
      <c r="F12" s="6">
        <f t="shared" si="3"/>
        <v>1937750</v>
      </c>
      <c r="G12" s="6">
        <f t="shared" si="3"/>
        <v>2026750</v>
      </c>
      <c r="H12" s="6">
        <f t="shared" si="3"/>
        <v>2027000</v>
      </c>
      <c r="I12" s="6">
        <f t="shared" si="3"/>
        <v>2026750</v>
      </c>
      <c r="J12" s="6">
        <f t="shared" si="3"/>
        <v>2138500</v>
      </c>
      <c r="M12" s="5"/>
    </row>
    <row r="13" spans="1:13" x14ac:dyDescent="0.25">
      <c r="A13" t="s">
        <v>5</v>
      </c>
      <c r="B13" s="3"/>
      <c r="C13" s="4">
        <f>C11-C12</f>
        <v>5678250</v>
      </c>
      <c r="D13" s="4">
        <f t="shared" ref="D13:J13" si="4">D11-D12</f>
        <v>4913250</v>
      </c>
      <c r="E13" s="4">
        <f t="shared" si="4"/>
        <v>5438250</v>
      </c>
      <c r="F13" s="4">
        <f t="shared" si="4"/>
        <v>5813250</v>
      </c>
      <c r="G13" s="4">
        <f t="shared" si="4"/>
        <v>6080250</v>
      </c>
      <c r="H13" s="4">
        <f t="shared" si="4"/>
        <v>6081000</v>
      </c>
      <c r="I13" s="4">
        <f t="shared" si="4"/>
        <v>6080250</v>
      </c>
      <c r="J13" s="4">
        <f t="shared" si="4"/>
        <v>6415500</v>
      </c>
    </row>
    <row r="14" spans="1:13" x14ac:dyDescent="0.25">
      <c r="A14" t="s">
        <v>6</v>
      </c>
      <c r="B14" s="3"/>
      <c r="C14" s="6">
        <f>C10</f>
        <v>1429000</v>
      </c>
      <c r="D14" s="6">
        <f t="shared" ref="D14:J14" si="5">D10</f>
        <v>2449000</v>
      </c>
      <c r="E14" s="6">
        <f t="shared" si="5"/>
        <v>1749000</v>
      </c>
      <c r="F14" s="6">
        <f t="shared" si="5"/>
        <v>1249000</v>
      </c>
      <c r="G14" s="6">
        <f t="shared" si="5"/>
        <v>893000</v>
      </c>
      <c r="H14" s="6">
        <f t="shared" si="5"/>
        <v>892000</v>
      </c>
      <c r="I14" s="6">
        <f t="shared" si="5"/>
        <v>893000</v>
      </c>
      <c r="J14" s="6">
        <f t="shared" si="5"/>
        <v>446000</v>
      </c>
    </row>
    <row r="15" spans="1:13" x14ac:dyDescent="0.25">
      <c r="A15" t="s">
        <v>7</v>
      </c>
      <c r="B15" s="3"/>
      <c r="C15" s="4">
        <f>C13+C14</f>
        <v>7107250</v>
      </c>
      <c r="D15" s="4">
        <f t="shared" ref="D15:J15" si="6">D13+D14</f>
        <v>7362250</v>
      </c>
      <c r="E15" s="4">
        <f t="shared" si="6"/>
        <v>7187250</v>
      </c>
      <c r="F15" s="4">
        <f t="shared" si="6"/>
        <v>7062250</v>
      </c>
      <c r="G15" s="4">
        <f t="shared" si="6"/>
        <v>6973250</v>
      </c>
      <c r="H15" s="4">
        <f t="shared" si="6"/>
        <v>6973000</v>
      </c>
      <c r="I15" s="4">
        <f t="shared" si="6"/>
        <v>6973250</v>
      </c>
      <c r="J15" s="4">
        <f t="shared" si="6"/>
        <v>6861500</v>
      </c>
    </row>
    <row r="16" spans="1:13" x14ac:dyDescent="0.25">
      <c r="A16" t="s">
        <v>8</v>
      </c>
      <c r="B16" s="3">
        <v>-10000000</v>
      </c>
      <c r="C16" s="3"/>
      <c r="D16" s="3"/>
      <c r="E16" s="3"/>
      <c r="F16" s="3"/>
      <c r="G16" s="3"/>
      <c r="H16" s="3"/>
      <c r="I16" s="3"/>
      <c r="J16" s="3">
        <v>375000</v>
      </c>
    </row>
    <row r="17" spans="1:13" x14ac:dyDescent="0.25">
      <c r="A17" t="s">
        <v>9</v>
      </c>
      <c r="B17" s="4">
        <v>-10000000</v>
      </c>
      <c r="C17" s="4">
        <f>C15+C16</f>
        <v>7107250</v>
      </c>
      <c r="D17" s="4">
        <f t="shared" ref="D17:J17" si="7">D15+D16</f>
        <v>7362250</v>
      </c>
      <c r="E17" s="4">
        <f t="shared" si="7"/>
        <v>7187250</v>
      </c>
      <c r="F17" s="4">
        <f t="shared" si="7"/>
        <v>7062250</v>
      </c>
      <c r="G17" s="4">
        <f t="shared" si="7"/>
        <v>6973250</v>
      </c>
      <c r="H17" s="4">
        <f t="shared" si="7"/>
        <v>6973000</v>
      </c>
      <c r="I17" s="4">
        <f t="shared" si="7"/>
        <v>6973250</v>
      </c>
      <c r="J17" s="4">
        <f t="shared" si="7"/>
        <v>7236500</v>
      </c>
    </row>
    <row r="19" spans="1:13" x14ac:dyDescent="0.25">
      <c r="A19" t="s">
        <v>14</v>
      </c>
      <c r="B19" s="7">
        <f>NPV(8%,C17:J17)+B17</f>
        <v>30907694.887419537</v>
      </c>
    </row>
    <row r="20" spans="1:13" x14ac:dyDescent="0.25">
      <c r="A20" t="s">
        <v>15</v>
      </c>
      <c r="B20" s="8">
        <f>IRR(B17:J17)</f>
        <v>0.70666399625144449</v>
      </c>
    </row>
    <row r="21" spans="1:13" x14ac:dyDescent="0.25">
      <c r="A21" t="s">
        <v>16</v>
      </c>
      <c r="B21" s="9">
        <f>NPV(8%,C17:J17)/-B17</f>
        <v>4.0907694887419535</v>
      </c>
    </row>
    <row r="24" spans="1:13" ht="23.25" x14ac:dyDescent="0.35">
      <c r="A24" s="10" t="s">
        <v>24</v>
      </c>
      <c r="B24" s="2"/>
      <c r="C24" s="2"/>
      <c r="D24" s="2"/>
      <c r="E24" s="2"/>
      <c r="F24" s="2"/>
      <c r="G24" s="2"/>
    </row>
    <row r="25" spans="1:13" x14ac:dyDescent="0.25">
      <c r="A25" s="1"/>
      <c r="M25" s="5"/>
    </row>
    <row r="26" spans="1:13" x14ac:dyDescent="0.25">
      <c r="B26" s="1" t="s">
        <v>13</v>
      </c>
      <c r="C26" s="1" t="s">
        <v>10</v>
      </c>
      <c r="D26" s="1" t="s">
        <v>11</v>
      </c>
      <c r="E26" s="1" t="s">
        <v>12</v>
      </c>
      <c r="F26" s="1" t="s">
        <v>18</v>
      </c>
      <c r="G26" s="1" t="s">
        <v>19</v>
      </c>
    </row>
    <row r="27" spans="1:13" x14ac:dyDescent="0.25">
      <c r="A27" t="s">
        <v>0</v>
      </c>
      <c r="B27" s="4"/>
      <c r="C27" s="4">
        <f>10%*20000000</f>
        <v>2000000</v>
      </c>
      <c r="D27" s="4">
        <f>1.1*C27</f>
        <v>2200000</v>
      </c>
      <c r="E27" s="4">
        <f t="shared" ref="E27:G27" si="8">1.1*D27</f>
        <v>2420000</v>
      </c>
      <c r="F27" s="4">
        <f t="shared" si="8"/>
        <v>2662000</v>
      </c>
      <c r="G27" s="4">
        <f t="shared" si="8"/>
        <v>2928200.0000000005</v>
      </c>
    </row>
    <row r="28" spans="1:13" x14ac:dyDescent="0.25">
      <c r="A28" t="s">
        <v>28</v>
      </c>
      <c r="B28" s="4"/>
      <c r="C28" s="4">
        <f>55%*C27</f>
        <v>1100000</v>
      </c>
      <c r="D28" s="4">
        <f t="shared" ref="D28:G28" si="9">55%*D27</f>
        <v>1210000</v>
      </c>
      <c r="E28" s="4">
        <f t="shared" si="9"/>
        <v>1331000</v>
      </c>
      <c r="F28" s="4">
        <f t="shared" si="9"/>
        <v>1464100.0000000002</v>
      </c>
      <c r="G28" s="4">
        <f t="shared" si="9"/>
        <v>1610510.0000000005</v>
      </c>
    </row>
    <row r="29" spans="1:13" x14ac:dyDescent="0.25">
      <c r="A29" t="s">
        <v>26</v>
      </c>
      <c r="B29" s="4"/>
      <c r="C29" s="13">
        <f>C27-C28</f>
        <v>900000</v>
      </c>
      <c r="D29" s="13">
        <f t="shared" ref="D29:G29" si="10">D27-D28</f>
        <v>990000</v>
      </c>
      <c r="E29" s="13">
        <f t="shared" si="10"/>
        <v>1089000</v>
      </c>
      <c r="F29" s="13">
        <f t="shared" si="10"/>
        <v>1197899.9999999998</v>
      </c>
      <c r="G29" s="13">
        <f t="shared" si="10"/>
        <v>1317690</v>
      </c>
    </row>
    <row r="30" spans="1:13" x14ac:dyDescent="0.25">
      <c r="A30" t="s">
        <v>27</v>
      </c>
      <c r="B30" s="4"/>
      <c r="C30" s="4">
        <f>30%*C29</f>
        <v>270000</v>
      </c>
      <c r="D30" s="4">
        <f t="shared" ref="D30:G30" si="11">30%*D29</f>
        <v>297000</v>
      </c>
      <c r="E30" s="4">
        <f t="shared" si="11"/>
        <v>326700</v>
      </c>
      <c r="F30" s="4">
        <f t="shared" si="11"/>
        <v>359369.99999999994</v>
      </c>
      <c r="G30" s="4">
        <f t="shared" si="11"/>
        <v>395307</v>
      </c>
    </row>
    <row r="31" spans="1:13" x14ac:dyDescent="0.25">
      <c r="A31" t="s">
        <v>5</v>
      </c>
      <c r="B31" s="4"/>
      <c r="C31" s="13">
        <f>C29-C30</f>
        <v>630000</v>
      </c>
      <c r="D31" s="13">
        <f t="shared" ref="D31:G31" si="12">D29-D30</f>
        <v>693000</v>
      </c>
      <c r="E31" s="13">
        <f t="shared" si="12"/>
        <v>762300</v>
      </c>
      <c r="F31" s="13">
        <f t="shared" si="12"/>
        <v>838529.99999999977</v>
      </c>
      <c r="G31" s="13">
        <f t="shared" si="12"/>
        <v>922383</v>
      </c>
    </row>
    <row r="32" spans="1:13" x14ac:dyDescent="0.25">
      <c r="A32" t="s">
        <v>29</v>
      </c>
      <c r="B32" s="4">
        <v>-7000000</v>
      </c>
      <c r="C32" s="4"/>
      <c r="D32" s="4"/>
      <c r="E32" s="4"/>
      <c r="F32" s="4"/>
      <c r="G32" s="4">
        <v>1000000</v>
      </c>
    </row>
    <row r="33" spans="1:13" ht="15.75" thickBot="1" x14ac:dyDescent="0.3">
      <c r="A33" t="s">
        <v>7</v>
      </c>
      <c r="B33" s="14">
        <f>SUM(B32)</f>
        <v>-7000000</v>
      </c>
      <c r="C33" s="14">
        <f>SUM(C31:C32)</f>
        <v>630000</v>
      </c>
      <c r="D33" s="14">
        <f>SUM(D31:D32)</f>
        <v>693000</v>
      </c>
      <c r="E33" s="14">
        <f>SUM(E31:E32)</f>
        <v>762300</v>
      </c>
      <c r="F33" s="14">
        <f>SUM(F31:F32)</f>
        <v>838529.99999999977</v>
      </c>
      <c r="G33" s="14">
        <f>SUM(G31:G32)</f>
        <v>1922383</v>
      </c>
    </row>
    <row r="34" spans="1:13" ht="15.75" thickTop="1" x14ac:dyDescent="0.25">
      <c r="A34" t="s">
        <v>14</v>
      </c>
      <c r="B34" s="4">
        <f>NPV(12%,C33:G33)+B33</f>
        <v>-3718741.844487289</v>
      </c>
    </row>
    <row r="35" spans="1:13" x14ac:dyDescent="0.25">
      <c r="A35" t="s">
        <v>15</v>
      </c>
      <c r="B35" s="16">
        <f>IRR(B33:G33)</f>
        <v>-9.5433858420824857E-2</v>
      </c>
    </row>
    <row r="36" spans="1:13" x14ac:dyDescent="0.25">
      <c r="A36" t="s">
        <v>16</v>
      </c>
      <c r="B36" s="15">
        <f>NPV(12%,C33:G33)/-B33</f>
        <v>0.46875116507324444</v>
      </c>
    </row>
    <row r="39" spans="1:13" ht="23.25" x14ac:dyDescent="0.35">
      <c r="A39" s="10" t="s">
        <v>25</v>
      </c>
      <c r="B39" s="2"/>
      <c r="C39" s="2"/>
      <c r="D39" s="2"/>
      <c r="E39" s="2"/>
      <c r="F39" s="2"/>
      <c r="G39" s="2"/>
      <c r="H39" s="2"/>
    </row>
    <row r="40" spans="1:13" x14ac:dyDescent="0.25">
      <c r="A40" s="1"/>
      <c r="M40" s="5"/>
    </row>
    <row r="41" spans="1:13" x14ac:dyDescent="0.25">
      <c r="B41" s="1" t="s">
        <v>13</v>
      </c>
      <c r="C41" s="1" t="s">
        <v>10</v>
      </c>
      <c r="D41" s="1" t="s">
        <v>11</v>
      </c>
      <c r="E41" s="1" t="s">
        <v>12</v>
      </c>
      <c r="F41" s="1" t="s">
        <v>18</v>
      </c>
      <c r="G41" s="1" t="s">
        <v>19</v>
      </c>
      <c r="H41" s="1" t="s">
        <v>20</v>
      </c>
    </row>
    <row r="42" spans="1:13" ht="15.75" x14ac:dyDescent="0.25">
      <c r="A42" s="12" t="s">
        <v>0</v>
      </c>
      <c r="B42" s="18"/>
      <c r="C42" s="19">
        <f>15%*20000000</f>
        <v>3000000</v>
      </c>
      <c r="D42" s="19">
        <f>C42*1.15</f>
        <v>3449999.9999999995</v>
      </c>
      <c r="E42" s="19">
        <f t="shared" ref="E42:H42" si="13">D42*1.15</f>
        <v>3967499.9999999991</v>
      </c>
      <c r="F42" s="19">
        <f t="shared" si="13"/>
        <v>4562624.9999999981</v>
      </c>
      <c r="G42" s="19">
        <f t="shared" si="13"/>
        <v>5247018.7499999972</v>
      </c>
      <c r="H42" s="19">
        <f t="shared" si="13"/>
        <v>6034071.5624999963</v>
      </c>
    </row>
    <row r="43" spans="1:13" ht="15.75" x14ac:dyDescent="0.25">
      <c r="A43" s="12" t="s">
        <v>30</v>
      </c>
      <c r="B43" s="18"/>
      <c r="C43" s="19">
        <f>70%*C42</f>
        <v>2100000</v>
      </c>
      <c r="D43" s="19">
        <f t="shared" ref="D43:H43" si="14">70%*D42</f>
        <v>2414999.9999999995</v>
      </c>
      <c r="E43" s="19">
        <f t="shared" si="14"/>
        <v>2777249.9999999991</v>
      </c>
      <c r="F43" s="19">
        <f t="shared" si="14"/>
        <v>3193837.4999999986</v>
      </c>
      <c r="G43" s="19">
        <f t="shared" si="14"/>
        <v>3672913.1249999977</v>
      </c>
      <c r="H43" s="19">
        <f t="shared" si="14"/>
        <v>4223850.0937499972</v>
      </c>
    </row>
    <row r="44" spans="1:13" ht="15.75" x14ac:dyDescent="0.25">
      <c r="A44" s="12" t="s">
        <v>26</v>
      </c>
      <c r="B44" s="18"/>
      <c r="C44" s="20">
        <f>C42-C43</f>
        <v>900000</v>
      </c>
      <c r="D44" s="20">
        <f t="shared" ref="D44:H44" si="15">D42-D43</f>
        <v>1035000</v>
      </c>
      <c r="E44" s="20">
        <f t="shared" si="15"/>
        <v>1190250</v>
      </c>
      <c r="F44" s="20">
        <f t="shared" si="15"/>
        <v>1368787.4999999995</v>
      </c>
      <c r="G44" s="20">
        <f t="shared" si="15"/>
        <v>1574105.6249999995</v>
      </c>
      <c r="H44" s="20">
        <f t="shared" si="15"/>
        <v>1810221.4687499991</v>
      </c>
    </row>
    <row r="45" spans="1:13" ht="15.75" x14ac:dyDescent="0.25">
      <c r="A45" s="12" t="s">
        <v>27</v>
      </c>
      <c r="B45" s="18"/>
      <c r="C45" s="19">
        <f>25%*C44</f>
        <v>225000</v>
      </c>
      <c r="D45" s="19">
        <f t="shared" ref="D45:H45" si="16">25%*D44</f>
        <v>258750</v>
      </c>
      <c r="E45" s="19">
        <f t="shared" si="16"/>
        <v>297562.5</v>
      </c>
      <c r="F45" s="19">
        <f t="shared" si="16"/>
        <v>342196.87499999988</v>
      </c>
      <c r="G45" s="19">
        <f t="shared" si="16"/>
        <v>393526.40624999988</v>
      </c>
      <c r="H45" s="19">
        <f t="shared" si="16"/>
        <v>452555.36718749977</v>
      </c>
    </row>
    <row r="46" spans="1:13" ht="16.5" thickBot="1" x14ac:dyDescent="0.3">
      <c r="A46" s="12" t="s">
        <v>7</v>
      </c>
      <c r="B46" s="18"/>
      <c r="C46" s="21">
        <f>SUM(C44:C45)</f>
        <v>1125000</v>
      </c>
      <c r="D46" s="21">
        <f t="shared" ref="D46:H46" si="17">SUM(D44:D45)</f>
        <v>1293750</v>
      </c>
      <c r="E46" s="21">
        <f t="shared" si="17"/>
        <v>1487812.5</v>
      </c>
      <c r="F46" s="21">
        <f t="shared" si="17"/>
        <v>1710984.3749999995</v>
      </c>
      <c r="G46" s="21">
        <f t="shared" si="17"/>
        <v>1967632.0312499995</v>
      </c>
      <c r="H46" s="21">
        <f t="shared" si="17"/>
        <v>2262776.8359374991</v>
      </c>
    </row>
    <row r="47" spans="1:13" ht="16.5" thickTop="1" x14ac:dyDescent="0.25">
      <c r="A47" s="12" t="s">
        <v>14</v>
      </c>
      <c r="B47" s="17">
        <f>NPV(10%,C46:H46)</f>
        <v>6877406.2685747165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v_x0020_Cycle xmlns="4c144bf9-86f0-4b9a-adc0-b58c90f59d2e" xsi:nil="true"/>
    <Document_x0020_Type xmlns="4c144bf9-86f0-4b9a-adc0-b58c90f59d2e">Script</Document_x0020_Type>
    <TaxCatchAll xmlns="2874d212-2ca5-4c10-928e-1fb4cf07fc99"/>
    <Course xmlns="4c144bf9-86f0-4b9a-adc0-b58c90f59d2e">MBA5014</Cours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2FD8610623204982A26D7C0C4EA091" ma:contentTypeVersion="9" ma:contentTypeDescription="Create a new document." ma:contentTypeScope="" ma:versionID="bac53266e8c30edec77357071d44480c">
  <xsd:schema xmlns:xsd="http://www.w3.org/2001/XMLSchema" xmlns:xs="http://www.w3.org/2001/XMLSchema" xmlns:p="http://schemas.microsoft.com/office/2006/metadata/properties" xmlns:ns1="4c144bf9-86f0-4b9a-adc0-b58c90f59d2e" xmlns:ns3="ca96ec53-9d4b-4cf0-90ee-db0001d0f0b8" xmlns:ns4="2874d212-2ca5-4c10-928e-1fb4cf07fc99" targetNamespace="http://schemas.microsoft.com/office/2006/metadata/properties" ma:root="true" ma:fieldsID="833e5a54106ca22c9da054fa9e741c70" ns1:_="" ns3:_="" ns4:_="">
    <xsd:import namespace="4c144bf9-86f0-4b9a-adc0-b58c90f59d2e"/>
    <xsd:import namespace="ca96ec53-9d4b-4cf0-90ee-db0001d0f0b8"/>
    <xsd:import namespace="2874d212-2ca5-4c10-928e-1fb4cf07fc99"/>
    <xsd:element name="properties">
      <xsd:complexType>
        <xsd:sequence>
          <xsd:element name="documentManagement">
            <xsd:complexType>
              <xsd:all>
                <xsd:element ref="ns1:Document_x0020_Type"/>
                <xsd:element ref="ns1:Course"/>
                <xsd:element ref="ns1:Dev_x0020_Cycle" minOccurs="0"/>
                <xsd:element ref="ns3:Launch_x0020_Dt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44bf9-86f0-4b9a-adc0-b58c90f59d2e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0" ma:displayName="Document Type" ma:default="Brainstorming Notes" ma:description="Note what type of file you are placing, script or brainstorming notes." ma:format="Dropdown" ma:internalName="Document_x0020_Type">
      <xsd:simpleType>
        <xsd:restriction base="dms:Choice">
          <xsd:enumeration value="Brainstorming Notes"/>
          <xsd:enumeration value="Script"/>
          <xsd:enumeration value="Template"/>
        </xsd:restriction>
      </xsd:simpleType>
    </xsd:element>
    <xsd:element name="Course" ma:index="1" ma:displayName="Course" ma:description="This is where your course number goes" ma:internalName="Course">
      <xsd:simpleType>
        <xsd:restriction base="dms:Text">
          <xsd:maxLength value="255"/>
        </xsd:restriction>
      </xsd:simpleType>
    </xsd:element>
    <xsd:element name="Dev_x0020_Cycle" ma:index="4" nillable="true" ma:displayName="Dev Cycle" ma:description="Quarter of development" ma:internalName="Dev_x0020_Cyc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6ec53-9d4b-4cf0-90ee-db0001d0f0b8" elementFormDefault="qualified">
    <xsd:import namespace="http://schemas.microsoft.com/office/2006/documentManagement/types"/>
    <xsd:import namespace="http://schemas.microsoft.com/office/infopath/2007/PartnerControls"/>
    <xsd:element name="Launch_x0020_Dt" ma:index="5" nillable="true" ma:displayName="Launch Dt" ma:format="DateOnly" ma:internalName="Launch_x0020_Dt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4d212-2ca5-4c10-928e-1fb4cf07fc99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d968b066-db1b-4549-a68c-dab4fdecb539}" ma:internalName="TaxCatchAll" ma:showField="CatchAllData" ma:web="2874d212-2ca5-4c10-928e-1fb4cf07fc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4A76D1-3431-4FDF-9B74-61EC348B912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874d212-2ca5-4c10-928e-1fb4cf07fc99"/>
    <ds:schemaRef ds:uri="http://purl.org/dc/elements/1.1/"/>
    <ds:schemaRef ds:uri="http://schemas.microsoft.com/office/2006/metadata/properties"/>
    <ds:schemaRef ds:uri="ca96ec53-9d4b-4cf0-90ee-db0001d0f0b8"/>
    <ds:schemaRef ds:uri="4c144bf9-86f0-4b9a-adc0-b58c90f59d2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C7CECD-7866-4E7E-B0D7-23325E4A0D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19AA34-A241-45F8-9E3C-4107337B58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144bf9-86f0-4b9a-adc0-b58c90f59d2e"/>
    <ds:schemaRef ds:uri="ca96ec53-9d4b-4cf0-90ee-db0001d0f0b8"/>
    <ds:schemaRef ds:uri="2874d212-2ca5-4c10-928e-1fb4cf07fc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Flows for Students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MBA5014 Capital Budgeting Game (Supporting Document)</dc:title>
  <dc:creator>Mo Yang</dc:creator>
  <cp:lastModifiedBy>Pete Alice</cp:lastModifiedBy>
  <dcterms:created xsi:type="dcterms:W3CDTF">2018-02-02T05:23:28Z</dcterms:created>
  <dcterms:modified xsi:type="dcterms:W3CDTF">2019-11-21T06:59:28Z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0x010100DE2FD8610623204982A26D7C0C4EA091</vt:lpwstr>
  </property>
</Properties>
</file>